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60" windowWidth="25875" windowHeight="12585"/>
  </bookViews>
  <sheets>
    <sheet name="Отчет" sheetId="1" r:id="rId1"/>
  </sheets>
  <calcPr calcId="145621"/>
</workbook>
</file>

<file path=xl/calcChain.xml><?xml version="1.0" encoding="utf-8"?>
<calcChain xmlns="http://schemas.openxmlformats.org/spreadsheetml/2006/main">
  <c r="H7" i="1" l="1"/>
  <c r="B7" i="1"/>
  <c r="C7" i="1"/>
  <c r="D7" i="1"/>
  <c r="E7" i="1"/>
  <c r="F7" i="1"/>
  <c r="G7" i="1"/>
  <c r="I7" i="1"/>
  <c r="J7" i="1"/>
  <c r="K7" i="1"/>
  <c r="L7" i="1"/>
  <c r="M7" i="1"/>
  <c r="N7" i="1"/>
  <c r="O7" i="1"/>
  <c r="P7" i="1"/>
  <c r="Q7" i="1"/>
  <c r="R7" i="1"/>
  <c r="S7" i="1"/>
  <c r="T7" i="1"/>
  <c r="U7" i="1"/>
  <c r="V7" i="1"/>
  <c r="W7" i="1"/>
  <c r="X7" i="1"/>
  <c r="Y7" i="1"/>
  <c r="Z7" i="1"/>
  <c r="AA7" i="1"/>
  <c r="AB7" i="1"/>
  <c r="AC7" i="1"/>
  <c r="AD7" i="1"/>
  <c r="B8" i="1"/>
  <c r="C8" i="1"/>
  <c r="D8" i="1"/>
  <c r="E8" i="1"/>
  <c r="F8" i="1"/>
  <c r="G8" i="1"/>
  <c r="H8" i="1"/>
  <c r="I8" i="1"/>
  <c r="J8" i="1"/>
  <c r="K8" i="1"/>
  <c r="L8" i="1"/>
  <c r="M8" i="1"/>
  <c r="N8" i="1"/>
  <c r="O8" i="1"/>
  <c r="P8" i="1"/>
  <c r="Q8" i="1"/>
  <c r="R8" i="1"/>
  <c r="S8" i="1"/>
  <c r="T8" i="1"/>
  <c r="U8" i="1"/>
  <c r="V8" i="1"/>
  <c r="W8" i="1"/>
  <c r="X8" i="1"/>
  <c r="Y8" i="1"/>
  <c r="Z8" i="1"/>
  <c r="AA8" i="1"/>
  <c r="AB8" i="1"/>
  <c r="AC8" i="1"/>
  <c r="AD8" i="1"/>
</calcChain>
</file>

<file path=xl/sharedStrings.xml><?xml version="1.0" encoding="utf-8"?>
<sst xmlns="http://schemas.openxmlformats.org/spreadsheetml/2006/main" count="70" uniqueCount="52">
  <si>
    <t>В руб.</t>
  </si>
  <si>
    <t>Мизёв Валерий Николаевич</t>
  </si>
  <si>
    <t>Чеклецова Любовь Анатольевна</t>
  </si>
  <si>
    <t>72 000.00</t>
  </si>
  <si>
    <t>Агафонов Александр Александрович</t>
  </si>
  <si>
    <t>Иванов Михаил Сергеевич</t>
  </si>
  <si>
    <t>Мырзина Ирина Степановна</t>
  </si>
  <si>
    <t>Трушникова Марина Ивановна</t>
  </si>
  <si>
    <t>91 000.00</t>
  </si>
  <si>
    <t>90 800.00</t>
  </si>
  <si>
    <t>90 810.00</t>
  </si>
  <si>
    <t>Боровицкий Владислав Андреевич</t>
  </si>
  <si>
    <t>Мишуткин Александр Валерьевич</t>
  </si>
  <si>
    <t>Обросов Денис Юрьевич</t>
  </si>
  <si>
    <t>Осипов Николай Николаевич</t>
  </si>
  <si>
    <t>162 080.00</t>
  </si>
  <si>
    <t>161 750.00</t>
  </si>
  <si>
    <t>6 930.00</t>
  </si>
  <si>
    <t>155 150.00</t>
  </si>
  <si>
    <t>Никитина Светлана Александровна</t>
  </si>
  <si>
    <t>Полина Зоя Аркадьевна</t>
  </si>
  <si>
    <t>Хачатрян Арутюн Овикович</t>
  </si>
  <si>
    <t>16 900.00</t>
  </si>
  <si>
    <t>5 600.00</t>
  </si>
  <si>
    <t>11 300.00</t>
  </si>
  <si>
    <t>16 550.00</t>
  </si>
  <si>
    <t>5 150.00</t>
  </si>
  <si>
    <t>Епишина Татьяна Николаевна</t>
  </si>
  <si>
    <t>Ушачёв Вячеслав Васильевич</t>
  </si>
  <si>
    <t>19 010.00</t>
  </si>
  <si>
    <t>19 000.00</t>
  </si>
  <si>
    <t>360 990.00</t>
  </si>
  <si>
    <t>6 140.00</t>
  </si>
  <si>
    <t>354 850.00</t>
  </si>
  <si>
    <t>360 630.00</t>
  </si>
  <si>
    <t>12 080.00</t>
  </si>
  <si>
    <t>348 260.00</t>
  </si>
  <si>
    <t>Итого по кандидатам</t>
  </si>
  <si>
    <t>(наименование избирательной кампании)</t>
  </si>
  <si>
    <t xml:space="preserve">Сводные сведения о поступлении и расходовании средств зарегистрированных кандидатов (на основании  итоговых финансовых отчетов, предоставленных в территориальную избирательную комиссию, организующую выборы) </t>
  </si>
  <si>
    <t>Трехмандатный избирательный округ № 1</t>
  </si>
  <si>
    <r>
      <t>Количество зарегистрированных кандидатов, представивших итоговый финансовый отчет с нарушением  установленных сроков __</t>
    </r>
    <r>
      <rPr>
        <b/>
        <u/>
        <sz val="10"/>
        <rFont val="Arial"/>
        <family val="2"/>
        <charset val="204"/>
      </rPr>
      <t>_0___.</t>
    </r>
  </si>
  <si>
    <t>* Шифр строки первого финансового отчета</t>
  </si>
  <si>
    <t>Трехмандатный избирательный округ № 2</t>
  </si>
  <si>
    <t>Трехмандатный избирательный округ № 3</t>
  </si>
  <si>
    <t>Трехмандатный избирательный округ № 4</t>
  </si>
  <si>
    <t>Трехмандатный избирательный округ № 5</t>
  </si>
  <si>
    <t>Всего по кандидатам</t>
  </si>
  <si>
    <r>
      <t>Количество зарегистрированных кандидатов, открывших специальные избирательные счета __</t>
    </r>
    <r>
      <rPr>
        <b/>
        <u/>
        <sz val="10"/>
        <rFont val="Arial"/>
        <family val="2"/>
        <charset val="204"/>
      </rPr>
      <t>16</t>
    </r>
    <r>
      <rPr>
        <b/>
        <sz val="10"/>
        <rFont val="Arial"/>
        <family val="2"/>
        <charset val="204"/>
      </rPr>
      <t>____ .</t>
    </r>
  </si>
  <si>
    <r>
      <t>Количество зарегистрированных кандидатов, представивших итоговый финансовый отчет в установленные сроки __</t>
    </r>
    <r>
      <rPr>
        <b/>
        <u/>
        <sz val="10"/>
        <rFont val="Arial"/>
        <family val="2"/>
        <charset val="204"/>
      </rPr>
      <t>15</t>
    </r>
    <r>
      <rPr>
        <b/>
        <sz val="10"/>
        <rFont val="Arial"/>
        <family val="2"/>
        <charset val="204"/>
      </rPr>
      <t>____.</t>
    </r>
  </si>
  <si>
    <t>Выборы депутатов Думы Юрлинского муниципального округа Пермкого края</t>
  </si>
  <si>
    <r>
      <t>Количество зарегистрированных кандидатов, не представивших итоговый финансовый отчет на дату составления Сводных сведений ___</t>
    </r>
    <r>
      <rPr>
        <b/>
        <u/>
        <sz val="10"/>
        <rFont val="Arial"/>
        <family val="2"/>
        <charset val="204"/>
      </rPr>
      <t>1</t>
    </r>
    <r>
      <rPr>
        <b/>
        <sz val="10"/>
        <rFont val="Arial"/>
        <family val="2"/>
        <charset val="204"/>
      </rPr>
      <t xml:space="preserve">_.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</si>
</sst>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0"/>
      <name val="Arial"/>
      <family val="2"/>
      <charset val="204"/>
    </font>
    <font>
      <b/>
      <u/>
      <sz val="10"/>
      <name val="Arial"/>
      <family val="2"/>
      <charset val="204"/>
    </font>
    <font>
      <sz val="10"/>
      <name val="Arial"/>
      <family val="2"/>
      <charset val="204"/>
    </font>
    <font>
      <b/>
      <i/>
      <sz val="10"/>
      <name val="Arial"/>
      <family val="2"/>
      <charset val="204"/>
    </font>
    <font>
      <b/>
      <i/>
      <u/>
      <sz val="14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5F5F5"/>
        <bgColor indexed="64"/>
      </patternFill>
    </fill>
    <fill>
      <patternFill patternType="solid">
        <fgColor theme="0" tint="-4.9989318521683403E-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0" xfId="0" applyFont="1" applyAlignment="1">
      <alignment horizontal="right"/>
    </xf>
    <xf numFmtId="49" fontId="1" fillId="0" borderId="0" xfId="0" applyNumberFormat="1" applyFont="1" applyAlignment="1">
      <alignment horizontal="right" vertical="center"/>
    </xf>
    <xf numFmtId="0" fontId="3" fillId="3" borderId="2" xfId="0" applyNumberFormat="1" applyFont="1" applyFill="1" applyBorder="1" applyAlignment="1">
      <alignment horizontal="center" vertical="center" wrapText="1"/>
    </xf>
    <xf numFmtId="0" fontId="4" fillId="3" borderId="2" xfId="0" applyNumberFormat="1" applyFont="1" applyFill="1" applyBorder="1" applyAlignment="1">
      <alignment horizontal="center" vertical="center" textRotation="90" wrapText="1"/>
    </xf>
    <xf numFmtId="0" fontId="4" fillId="2" borderId="2" xfId="0" applyNumberFormat="1" applyFont="1" applyFill="1" applyBorder="1" applyAlignment="1">
      <alignment horizontal="left" vertical="center" wrapText="1"/>
    </xf>
    <xf numFmtId="4" fontId="4" fillId="2" borderId="2" xfId="0" applyNumberFormat="1" applyFont="1" applyFill="1" applyBorder="1" applyAlignment="1">
      <alignment horizontal="right" vertical="center" wrapText="1"/>
    </xf>
    <xf numFmtId="0" fontId="3" fillId="3" borderId="2" xfId="0" applyNumberFormat="1" applyFont="1" applyFill="1" applyBorder="1" applyAlignment="1">
      <alignment horizontal="left" vertical="center" wrapText="1"/>
    </xf>
    <xf numFmtId="4" fontId="4" fillId="2" borderId="3" xfId="0" applyNumberFormat="1" applyFont="1" applyFill="1" applyBorder="1" applyAlignment="1">
      <alignment vertical="center" wrapText="1"/>
    </xf>
    <xf numFmtId="0" fontId="3" fillId="0" borderId="2" xfId="0" applyNumberFormat="1" applyFont="1" applyFill="1" applyBorder="1" applyAlignment="1">
      <alignment horizontal="center" vertical="center" wrapText="1"/>
    </xf>
    <xf numFmtId="0" fontId="3" fillId="0" borderId="5" xfId="0" applyNumberFormat="1" applyFont="1" applyFill="1" applyBorder="1" applyAlignment="1">
      <alignment horizontal="center" vertical="center" wrapText="1"/>
    </xf>
    <xf numFmtId="0" fontId="0" fillId="0" borderId="0" xfId="0" applyFill="1"/>
    <xf numFmtId="0" fontId="3" fillId="0" borderId="2" xfId="0" applyNumberFormat="1" applyFont="1" applyFill="1" applyBorder="1" applyAlignment="1">
      <alignment horizontal="left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0" fontId="3" fillId="0" borderId="4" xfId="0" applyNumberFormat="1" applyFont="1" applyFill="1" applyBorder="1" applyAlignment="1">
      <alignment horizontal="center" vertical="center" wrapText="1"/>
    </xf>
    <xf numFmtId="0" fontId="3" fillId="0" borderId="5" xfId="0" applyNumberFormat="1" applyFont="1" applyFill="1" applyBorder="1" applyAlignment="1">
      <alignment horizontal="center" vertical="center" wrapText="1"/>
    </xf>
    <xf numFmtId="49" fontId="2" fillId="0" borderId="0" xfId="0" applyNumberFormat="1" applyFont="1" applyAlignment="1">
      <alignment horizontal="center" vertical="center" wrapText="1"/>
    </xf>
    <xf numFmtId="0" fontId="3" fillId="3" borderId="6" xfId="0" applyNumberFormat="1" applyFont="1" applyFill="1" applyBorder="1" applyAlignment="1">
      <alignment horizontal="center" vertical="center" wrapText="1"/>
    </xf>
    <xf numFmtId="0" fontId="3" fillId="3" borderId="1" xfId="0" applyNumberFormat="1" applyFont="1" applyFill="1" applyBorder="1" applyAlignment="1">
      <alignment horizontal="center" vertical="center" wrapText="1"/>
    </xf>
    <xf numFmtId="49" fontId="5" fillId="0" borderId="0" xfId="0" applyNumberFormat="1" applyFont="1" applyAlignment="1">
      <alignment horizontal="center" vertical="center" wrapText="1"/>
    </xf>
    <xf numFmtId="4" fontId="3" fillId="0" borderId="3" xfId="0" applyNumberFormat="1" applyFont="1" applyFill="1" applyBorder="1" applyAlignment="1">
      <alignment vertical="center" wrapText="1"/>
    </xf>
    <xf numFmtId="4" fontId="3" fillId="0" borderId="2" xfId="0" applyNumberFormat="1" applyFont="1" applyFill="1" applyBorder="1" applyAlignment="1">
      <alignment horizontal="right" vertical="center" wrapText="1"/>
    </xf>
    <xf numFmtId="0" fontId="6" fillId="3" borderId="4" xfId="0" quotePrefix="1" applyNumberFormat="1" applyFont="1" applyFill="1" applyBorder="1" applyAlignment="1">
      <alignment horizontal="center" vertical="center" wrapText="1"/>
    </xf>
    <xf numFmtId="0" fontId="6" fillId="3" borderId="5" xfId="0" quotePrefix="1" applyNumberFormat="1" applyFont="1" applyFill="1" applyBorder="1" applyAlignment="1">
      <alignment horizontal="center" vertical="center" wrapText="1"/>
    </xf>
    <xf numFmtId="0" fontId="7" fillId="0" borderId="0" xfId="0" applyFont="1" applyBorder="1" applyAlignment="1">
      <alignment wrapText="1"/>
    </xf>
    <xf numFmtId="0" fontId="10" fillId="0" borderId="0" xfId="0" applyFont="1" applyBorder="1" applyAlignment="1">
      <alignment wrapText="1"/>
    </xf>
    <xf numFmtId="0" fontId="9" fillId="0" borderId="0" xfId="0" applyFont="1" applyBorder="1"/>
    <xf numFmtId="4" fontId="4" fillId="2" borderId="3" xfId="0" applyNumberFormat="1" applyFont="1" applyFill="1" applyBorder="1" applyAlignment="1">
      <alignment horizontal="right" vertical="center" wrapText="1"/>
    </xf>
    <xf numFmtId="4" fontId="3" fillId="0" borderId="3" xfId="0" applyNumberFormat="1" applyFont="1" applyFill="1" applyBorder="1" applyAlignment="1">
      <alignment horizontal="right" vertical="center" wrapText="1"/>
    </xf>
    <xf numFmtId="4" fontId="3" fillId="3" borderId="3" xfId="0" applyNumberFormat="1" applyFont="1" applyFill="1" applyBorder="1" applyAlignment="1">
      <alignment horizontal="right" vertical="center" wrapText="1"/>
    </xf>
    <xf numFmtId="4" fontId="3" fillId="3" borderId="2" xfId="0" applyNumberFormat="1" applyFont="1" applyFill="1" applyBorder="1" applyAlignment="1">
      <alignment horizontal="right" vertical="center" wrapText="1"/>
    </xf>
    <xf numFmtId="0" fontId="3" fillId="3" borderId="0" xfId="0" applyNumberFormat="1" applyFont="1" applyFill="1" applyBorder="1" applyAlignment="1">
      <alignment horizontal="left" vertical="center" wrapText="1"/>
    </xf>
    <xf numFmtId="4" fontId="3" fillId="3" borderId="0" xfId="0" applyNumberFormat="1" applyFont="1" applyFill="1" applyBorder="1" applyAlignment="1">
      <alignment horizontal="right" vertical="center" wrapText="1"/>
    </xf>
    <xf numFmtId="0" fontId="11" fillId="2" borderId="0" xfId="0" applyFont="1" applyFill="1" applyAlignment="1">
      <alignment horizontal="center" wrapText="1"/>
    </xf>
    <xf numFmtId="0" fontId="12" fillId="2" borderId="0" xfId="0" applyFont="1" applyFill="1" applyAlignment="1">
      <alignment horizontal="center" wrapText="1"/>
    </xf>
    <xf numFmtId="0" fontId="7" fillId="4" borderId="7" xfId="0" applyFont="1" applyFill="1" applyBorder="1" applyAlignment="1">
      <alignment horizontal="left" wrapText="1"/>
    </xf>
    <xf numFmtId="0" fontId="7" fillId="4" borderId="0" xfId="0" applyFont="1" applyFill="1" applyBorder="1" applyAlignment="1">
      <alignment horizontal="left" wrapText="1"/>
    </xf>
    <xf numFmtId="0" fontId="7" fillId="4" borderId="7" xfId="0" applyFont="1" applyFill="1" applyBorder="1" applyAlignment="1">
      <alignment horizontal="left" vertical="top" wrapText="1"/>
    </xf>
    <xf numFmtId="0" fontId="7" fillId="4" borderId="0" xfId="0" applyFont="1" applyFill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42"/>
  <sheetViews>
    <sheetView tabSelected="1" view="pageBreakPreview" zoomScaleNormal="85" zoomScaleSheetLayoutView="100" workbookViewId="0">
      <selection activeCell="U38" sqref="U38"/>
    </sheetView>
  </sheetViews>
  <sheetFormatPr defaultRowHeight="15" x14ac:dyDescent="0.25"/>
  <cols>
    <col min="1" max="1" width="32.28515625" customWidth="1"/>
    <col min="2" max="2" width="10.28515625" customWidth="1"/>
    <col min="3" max="4" width="10.5703125" customWidth="1"/>
    <col min="5" max="6" width="6.7109375" customWidth="1"/>
    <col min="7" max="7" width="9.85546875" customWidth="1"/>
    <col min="8" max="8" width="9" customWidth="1"/>
    <col min="9" max="18" width="6.7109375" customWidth="1"/>
    <col min="19" max="19" width="9.85546875" customWidth="1"/>
    <col min="20" max="20" width="7.28515625" customWidth="1"/>
    <col min="21" max="23" width="6.7109375" customWidth="1"/>
    <col min="24" max="24" width="8.85546875" customWidth="1"/>
    <col min="25" max="26" width="6.7109375" customWidth="1"/>
    <col min="27" max="27" width="11.42578125" customWidth="1"/>
    <col min="28" max="30" width="6.7109375" customWidth="1"/>
  </cols>
  <sheetData>
    <row r="1" spans="1:30" ht="15" customHeight="1" x14ac:dyDescent="0.25">
      <c r="AD1" s="1"/>
    </row>
    <row r="2" spans="1:30" ht="22.5" customHeight="1" x14ac:dyDescent="0.35">
      <c r="A2" s="33" t="s">
        <v>50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  <c r="P2" s="34"/>
      <c r="Q2" s="34"/>
      <c r="R2" s="34"/>
      <c r="S2" s="34"/>
      <c r="T2" s="34"/>
      <c r="U2" s="34"/>
      <c r="V2" s="34"/>
      <c r="W2" s="34"/>
      <c r="X2" s="34"/>
      <c r="Y2" s="34"/>
      <c r="Z2" s="34"/>
      <c r="AA2" s="34"/>
      <c r="AB2" s="34"/>
      <c r="AC2" s="34"/>
      <c r="AD2" s="34"/>
    </row>
    <row r="3" spans="1:30" ht="15" customHeight="1" x14ac:dyDescent="0.25">
      <c r="A3" s="19" t="s">
        <v>38</v>
      </c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</row>
    <row r="4" spans="1:30" ht="15.75" x14ac:dyDescent="0.25">
      <c r="A4" s="16" t="s">
        <v>39</v>
      </c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6"/>
      <c r="Q4" s="16"/>
      <c r="R4" s="16"/>
      <c r="S4" s="16"/>
      <c r="T4" s="16"/>
      <c r="U4" s="16"/>
      <c r="V4" s="16"/>
      <c r="W4" s="16"/>
      <c r="X4" s="16"/>
      <c r="Y4" s="16"/>
      <c r="Z4" s="16"/>
      <c r="AA4" s="16"/>
      <c r="AB4" s="16"/>
      <c r="AC4" s="16"/>
      <c r="AD4" s="16"/>
    </row>
    <row r="5" spans="1:30" ht="15" customHeight="1" x14ac:dyDescent="0.25">
      <c r="AD5" s="2"/>
    </row>
    <row r="6" spans="1:30" x14ac:dyDescent="0.25">
      <c r="AD6" s="2" t="s">
        <v>0</v>
      </c>
    </row>
    <row r="7" spans="1:30" ht="409.5" customHeight="1" x14ac:dyDescent="0.25">
      <c r="A7" s="17"/>
      <c r="B7" s="4" t="str">
        <f>"Поступило средств в избирательный фонд, всего"</f>
        <v>Поступило средств в избирательный фонд, всего</v>
      </c>
      <c r="C7" s="4" t="str">
        <f>"Поступило средств в установленном порядке для формирования избирательного фонда"</f>
        <v>Поступило средств в установленном порядке для формирования избирательного фонда</v>
      </c>
      <c r="D7" s="4" t="str">
        <f>"Собственные средства кандидата/избирательного объединения"</f>
        <v>Собственные средства кандидата/избирательного объединения</v>
      </c>
      <c r="E7" s="4" t="str">
        <f>"Средства, выделенные кандидату выдвинувшим его избирательным объединением"</f>
        <v>Средства, выделенные кандидату выдвинувшим его избирательным объединением</v>
      </c>
      <c r="F7" s="4" t="str">
        <f>"Добровольные пожертвования гражданина"</f>
        <v>Добровольные пожертвования гражданина</v>
      </c>
      <c r="G7" s="4" t="str">
        <f>"Добровольные пожертвования юридического лица"</f>
        <v>Добровольные пожертвования юридического лица</v>
      </c>
      <c r="H7" s="4" t="str">
        <f>"Поступило в избирательный фонд денежных средств, подпадающих под действие ч.3,4,5,6 ст.57 Закона Пермского края от 09.11.2009  № 525-ПК *"</f>
        <v>Поступило в избирательный фонд денежных средств, подпадающих под действие ч.3,4,5,6 ст.57 Закона Пермского края от 09.11.2009  № 525-ПК *</v>
      </c>
      <c r="I7" s="4" t="str">
        <f>"Средства, выделенные кандидату выдвинувшим его избирательным объединением / собственные средства кандидата / избирательного объединения"</f>
        <v>Средства, выделенные кандидату выдвинувшим его избирательным объединением / собственные средства кандидата / избирательного объединения</v>
      </c>
      <c r="J7" s="4" t="str">
        <f>"Средства гражданина"</f>
        <v>Средства гражданина</v>
      </c>
      <c r="K7" s="4" t="str">
        <f>"Средства юридического лица"</f>
        <v>Средства юридического лица</v>
      </c>
      <c r="L7" s="4" t="str">
        <f>"Возвращено денежных средств из избирательного фонда, всего"</f>
        <v>Возвращено денежных средств из избирательного фонда, всего</v>
      </c>
      <c r="M7" s="4" t="str">
        <f>"Перечислено в доход местного бюджета"</f>
        <v>Перечислено в доход местного бюджета</v>
      </c>
      <c r="N7" s="4" t="str">
        <f>"Возвращено денежных средств, поступивших с нарушением установленного порядка"</f>
        <v>Возвращено денежных средств, поступивших с нарушением установленного порядка</v>
      </c>
      <c r="O7" s="4" t="str">
        <f>"Гражданам, которым запрещено осуществлять пожертвования либо не указавшим обязательные сведения в платежном документе"</f>
        <v>Гражданам, которым запрещено осуществлять пожертвования либо не указавшим обязательные сведения в платежном документе</v>
      </c>
      <c r="P7" s="4" t="str">
        <f>"Юридическим лицам, которым запрещено осуществлять пожертвования либо не указавшим обязательные сведения в платежном документе"</f>
        <v>Юридическим лицам, которым запрещено осуществлять пожертвования либо не указавшим обязательные сведения в платежном документе</v>
      </c>
      <c r="Q7" s="4" t="str">
        <f>"Средств, поступивших с превышением предельного размера"</f>
        <v>Средств, поступивших с превышением предельного размера</v>
      </c>
      <c r="R7" s="4" t="str">
        <f>"Возвращено денежных средств, поступивших в установленном порядке"</f>
        <v>Возвращено денежных средств, поступивших в установленном порядке</v>
      </c>
      <c r="S7" s="4" t="str">
        <f>"Израсходовано средств, всего"</f>
        <v>Израсходовано средств, всего</v>
      </c>
      <c r="T7" s="4" t="str">
        <f>"На организацию сбора подписей избирателей"</f>
        <v>На организацию сбора подписей избирателей</v>
      </c>
      <c r="U7" s="4" t="str">
        <f>"Из них на оплату труда лиц, привлекаемых для сбора подписей избирателей"</f>
        <v>Из них на оплату труда лиц, привлекаемых для сбора подписей избирателей</v>
      </c>
      <c r="V7" s="4" t="str">
        <f>"На предвыборную агитацию через организации телерадиовещания"</f>
        <v>На предвыборную агитацию через организации телерадиовещания</v>
      </c>
      <c r="W7" s="4" t="str">
        <f>"На предвыборную агитацию через редакции периодических печатных изданий"</f>
        <v>На предвыборную агитацию через редакции периодических печатных изданий</v>
      </c>
      <c r="X7" s="4" t="str">
        <f>"На выпуск и распространение печатных и иных агитационных материалов"</f>
        <v>На выпуск и распространение печатных и иных агитационных материалов</v>
      </c>
      <c r="Y7" s="4" t="str">
        <f>"На проведение публичных массовых мероприятий"</f>
        <v>На проведение публичных массовых мероприятий</v>
      </c>
      <c r="Z7" s="4" t="str">
        <f>"На оплату работ (услуг) информационного и консультационного характера"</f>
        <v>На оплату работ (услуг) информационного и консультационного характера</v>
      </c>
      <c r="AA7" s="4" t="str">
        <f>"На оплату других работ (услуг), выполненных (оказанных) юридическими лицами или гражданами РФ по договорам"</f>
        <v>На оплату других работ (услуг), выполненных (оказанных) юридическими лицами или гражданами РФ по договорам</v>
      </c>
      <c r="AB7" s="4" t="str">
        <f>"На оплату иных расходов, непосредственно связанных с проведением избирательной кампании"</f>
        <v>На оплату иных расходов, непосредственно связанных с проведением избирательной кампании</v>
      </c>
      <c r="AC7" s="4" t="str">
        <f>"Остаток средств фонда на дату сдачи отчета (заверяется банковской справкой)"</f>
        <v>Остаток средств фонда на дату сдачи отчета (заверяется банковской справкой)</v>
      </c>
      <c r="AD7" s="4" t="str">
        <f>"Распределено неизрасходованного остатка средств фонда пропорционально перечисленным в избирательный фонд денежным средствам"</f>
        <v>Распределено неизрасходованного остатка средств фонда пропорционально перечисленным в избирательный фонд денежным средствам</v>
      </c>
    </row>
    <row r="8" spans="1:30" ht="25.5" customHeight="1" x14ac:dyDescent="0.25">
      <c r="A8" s="18"/>
      <c r="B8" s="3" t="str">
        <f>"10"</f>
        <v>10</v>
      </c>
      <c r="C8" s="3" t="str">
        <f>"20"</f>
        <v>20</v>
      </c>
      <c r="D8" s="3" t="str">
        <f>"30"</f>
        <v>30</v>
      </c>
      <c r="E8" s="3" t="str">
        <f>"40"</f>
        <v>40</v>
      </c>
      <c r="F8" s="3" t="str">
        <f>"50"</f>
        <v>50</v>
      </c>
      <c r="G8" s="3" t="str">
        <f>"60"</f>
        <v>60</v>
      </c>
      <c r="H8" s="3" t="str">
        <f>"70"</f>
        <v>70</v>
      </c>
      <c r="I8" s="3" t="str">
        <f>"80"</f>
        <v>80</v>
      </c>
      <c r="J8" s="3" t="str">
        <f>"90"</f>
        <v>90</v>
      </c>
      <c r="K8" s="3" t="str">
        <f>"100"</f>
        <v>100</v>
      </c>
      <c r="L8" s="3" t="str">
        <f>"110"</f>
        <v>110</v>
      </c>
      <c r="M8" s="3" t="str">
        <f>"120"</f>
        <v>120</v>
      </c>
      <c r="N8" s="3" t="str">
        <f>"130"</f>
        <v>130</v>
      </c>
      <c r="O8" s="3" t="str">
        <f>"140"</f>
        <v>140</v>
      </c>
      <c r="P8" s="3" t="str">
        <f>"150"</f>
        <v>150</v>
      </c>
      <c r="Q8" s="3" t="str">
        <f>"160"</f>
        <v>160</v>
      </c>
      <c r="R8" s="3" t="str">
        <f>"170"</f>
        <v>170</v>
      </c>
      <c r="S8" s="3" t="str">
        <f>"180"</f>
        <v>180</v>
      </c>
      <c r="T8" s="3" t="str">
        <f>"190"</f>
        <v>190</v>
      </c>
      <c r="U8" s="3" t="str">
        <f>"200"</f>
        <v>200</v>
      </c>
      <c r="V8" s="3" t="str">
        <f>"210"</f>
        <v>210</v>
      </c>
      <c r="W8" s="3" t="str">
        <f>"220"</f>
        <v>220</v>
      </c>
      <c r="X8" s="3" t="str">
        <f>"230"</f>
        <v>230</v>
      </c>
      <c r="Y8" s="3" t="str">
        <f>"240"</f>
        <v>240</v>
      </c>
      <c r="Z8" s="3" t="str">
        <f>"250"</f>
        <v>250</v>
      </c>
      <c r="AA8" s="3" t="str">
        <f>"260"</f>
        <v>260</v>
      </c>
      <c r="AB8" s="3" t="str">
        <f>"270"</f>
        <v>270</v>
      </c>
      <c r="AC8" s="3" t="str">
        <f>"290"</f>
        <v>290</v>
      </c>
      <c r="AD8" s="3" t="str">
        <f>"280"</f>
        <v>280</v>
      </c>
    </row>
    <row r="9" spans="1:30" s="11" customFormat="1" x14ac:dyDescent="0.25">
      <c r="A9" s="9">
        <v>1</v>
      </c>
      <c r="B9" s="10">
        <v>2</v>
      </c>
      <c r="C9" s="9">
        <v>3</v>
      </c>
      <c r="D9" s="9">
        <v>4</v>
      </c>
      <c r="E9" s="10">
        <v>5</v>
      </c>
      <c r="F9" s="9">
        <v>6</v>
      </c>
      <c r="G9" s="9">
        <v>7</v>
      </c>
      <c r="H9" s="10">
        <v>8</v>
      </c>
      <c r="I9" s="9">
        <v>9</v>
      </c>
      <c r="J9" s="9">
        <v>10</v>
      </c>
      <c r="K9" s="10">
        <v>11</v>
      </c>
      <c r="L9" s="9">
        <v>12</v>
      </c>
      <c r="M9" s="9">
        <v>13</v>
      </c>
      <c r="N9" s="10">
        <v>14</v>
      </c>
      <c r="O9" s="9">
        <v>15</v>
      </c>
      <c r="P9" s="9">
        <v>16</v>
      </c>
      <c r="Q9" s="10">
        <v>17</v>
      </c>
      <c r="R9" s="9">
        <v>18</v>
      </c>
      <c r="S9" s="9">
        <v>19</v>
      </c>
      <c r="T9" s="10">
        <v>20</v>
      </c>
      <c r="U9" s="9">
        <v>21</v>
      </c>
      <c r="V9" s="9">
        <v>22</v>
      </c>
      <c r="W9" s="10">
        <v>23</v>
      </c>
      <c r="X9" s="9">
        <v>24</v>
      </c>
      <c r="Y9" s="9">
        <v>25</v>
      </c>
      <c r="Z9" s="10">
        <v>26</v>
      </c>
      <c r="AA9" s="9">
        <v>27</v>
      </c>
      <c r="AB9" s="9">
        <v>28</v>
      </c>
      <c r="AC9" s="10">
        <v>29</v>
      </c>
      <c r="AD9" s="9">
        <v>30</v>
      </c>
    </row>
    <row r="10" spans="1:30" ht="15.75" x14ac:dyDescent="0.25">
      <c r="A10" s="22" t="s">
        <v>40</v>
      </c>
      <c r="B10" s="22"/>
      <c r="C10" s="22"/>
      <c r="D10" s="22"/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3"/>
    </row>
    <row r="11" spans="1:30" x14ac:dyDescent="0.25">
      <c r="A11" s="5" t="s">
        <v>1</v>
      </c>
      <c r="B11" s="8">
        <v>60700</v>
      </c>
      <c r="C11" s="6">
        <v>60700</v>
      </c>
      <c r="D11" s="6">
        <v>0</v>
      </c>
      <c r="E11" s="6">
        <v>0</v>
      </c>
      <c r="F11" s="6">
        <v>0</v>
      </c>
      <c r="G11" s="6">
        <v>60700</v>
      </c>
      <c r="H11" s="6">
        <v>0</v>
      </c>
      <c r="I11" s="6">
        <v>0</v>
      </c>
      <c r="J11" s="6">
        <v>0</v>
      </c>
      <c r="K11" s="6">
        <v>0</v>
      </c>
      <c r="L11" s="6">
        <v>0</v>
      </c>
      <c r="M11" s="6">
        <v>0</v>
      </c>
      <c r="N11" s="6">
        <v>0</v>
      </c>
      <c r="O11" s="6">
        <v>0</v>
      </c>
      <c r="P11" s="6">
        <v>0</v>
      </c>
      <c r="Q11" s="6">
        <v>0</v>
      </c>
      <c r="R11" s="6">
        <v>0</v>
      </c>
      <c r="S11" s="6">
        <v>60700</v>
      </c>
      <c r="T11" s="6">
        <v>0</v>
      </c>
      <c r="U11" s="6">
        <v>0</v>
      </c>
      <c r="V11" s="6">
        <v>0</v>
      </c>
      <c r="W11" s="6">
        <v>0</v>
      </c>
      <c r="X11" s="6">
        <v>0</v>
      </c>
      <c r="Y11" s="6">
        <v>0</v>
      </c>
      <c r="Z11" s="6">
        <v>0</v>
      </c>
      <c r="AA11" s="6">
        <v>60700</v>
      </c>
      <c r="AB11" s="6">
        <v>0</v>
      </c>
      <c r="AC11" s="6">
        <v>0</v>
      </c>
      <c r="AD11" s="6">
        <v>0</v>
      </c>
    </row>
    <row r="12" spans="1:30" x14ac:dyDescent="0.25">
      <c r="A12" s="5" t="s">
        <v>2</v>
      </c>
      <c r="B12" s="8">
        <v>11300</v>
      </c>
      <c r="C12" s="6">
        <v>11300</v>
      </c>
      <c r="D12" s="6">
        <v>0</v>
      </c>
      <c r="E12" s="6">
        <v>0</v>
      </c>
      <c r="F12" s="6">
        <v>0</v>
      </c>
      <c r="G12" s="6">
        <v>11300</v>
      </c>
      <c r="H12" s="6">
        <v>0</v>
      </c>
      <c r="I12" s="6">
        <v>0</v>
      </c>
      <c r="J12" s="6">
        <v>0</v>
      </c>
      <c r="K12" s="6">
        <v>0</v>
      </c>
      <c r="L12" s="6">
        <v>0</v>
      </c>
      <c r="M12" s="6">
        <v>0</v>
      </c>
      <c r="N12" s="6">
        <v>0</v>
      </c>
      <c r="O12" s="6">
        <v>0</v>
      </c>
      <c r="P12" s="6">
        <v>0</v>
      </c>
      <c r="Q12" s="6">
        <v>0</v>
      </c>
      <c r="R12" s="6">
        <v>0</v>
      </c>
      <c r="S12" s="6">
        <v>11300</v>
      </c>
      <c r="T12" s="6">
        <v>0</v>
      </c>
      <c r="U12" s="6">
        <v>0</v>
      </c>
      <c r="V12" s="6">
        <v>0</v>
      </c>
      <c r="W12" s="6">
        <v>0</v>
      </c>
      <c r="X12" s="6">
        <v>0</v>
      </c>
      <c r="Y12" s="6">
        <v>0</v>
      </c>
      <c r="Z12" s="6">
        <v>0</v>
      </c>
      <c r="AA12" s="6">
        <v>11300</v>
      </c>
      <c r="AB12" s="6">
        <v>0</v>
      </c>
      <c r="AC12" s="6">
        <v>0</v>
      </c>
      <c r="AD12" s="6">
        <v>0</v>
      </c>
    </row>
    <row r="13" spans="1:30" s="11" customFormat="1" x14ac:dyDescent="0.25">
      <c r="A13" s="12" t="s">
        <v>37</v>
      </c>
      <c r="B13" s="20" t="s">
        <v>3</v>
      </c>
      <c r="C13" s="21" t="s">
        <v>3</v>
      </c>
      <c r="D13" s="21">
        <v>0</v>
      </c>
      <c r="E13" s="21">
        <v>0</v>
      </c>
      <c r="F13" s="21">
        <v>0</v>
      </c>
      <c r="G13" s="21" t="s">
        <v>3</v>
      </c>
      <c r="H13" s="21">
        <v>0</v>
      </c>
      <c r="I13" s="21">
        <v>0</v>
      </c>
      <c r="J13" s="21">
        <v>0</v>
      </c>
      <c r="K13" s="21">
        <v>0</v>
      </c>
      <c r="L13" s="21">
        <v>0</v>
      </c>
      <c r="M13" s="21">
        <v>0</v>
      </c>
      <c r="N13" s="21">
        <v>0</v>
      </c>
      <c r="O13" s="21">
        <v>0</v>
      </c>
      <c r="P13" s="21">
        <v>0</v>
      </c>
      <c r="Q13" s="21">
        <v>0</v>
      </c>
      <c r="R13" s="21">
        <v>0</v>
      </c>
      <c r="S13" s="21" t="s">
        <v>3</v>
      </c>
      <c r="T13" s="21">
        <v>0</v>
      </c>
      <c r="U13" s="21">
        <v>0</v>
      </c>
      <c r="V13" s="21">
        <v>0</v>
      </c>
      <c r="W13" s="21">
        <v>0</v>
      </c>
      <c r="X13" s="21">
        <v>0</v>
      </c>
      <c r="Y13" s="21">
        <v>0</v>
      </c>
      <c r="Z13" s="21">
        <v>0</v>
      </c>
      <c r="AA13" s="21" t="s">
        <v>3</v>
      </c>
      <c r="AB13" s="21">
        <v>0</v>
      </c>
      <c r="AC13" s="21">
        <v>0</v>
      </c>
      <c r="AD13" s="21">
        <v>0</v>
      </c>
    </row>
    <row r="14" spans="1:30" ht="15.75" x14ac:dyDescent="0.25">
      <c r="A14" s="22" t="s">
        <v>43</v>
      </c>
      <c r="B14" s="22"/>
      <c r="C14" s="22"/>
      <c r="D14" s="22"/>
      <c r="E14" s="22"/>
      <c r="F14" s="22"/>
      <c r="G14" s="22"/>
      <c r="H14" s="22"/>
      <c r="I14" s="22"/>
      <c r="J14" s="22"/>
      <c r="K14" s="22"/>
      <c r="L14" s="22"/>
      <c r="M14" s="22"/>
      <c r="N14" s="22"/>
      <c r="O14" s="22"/>
      <c r="P14" s="22"/>
      <c r="Q14" s="22"/>
      <c r="R14" s="22"/>
      <c r="S14" s="22"/>
      <c r="T14" s="22"/>
      <c r="U14" s="22"/>
      <c r="V14" s="22"/>
      <c r="W14" s="22"/>
      <c r="X14" s="22"/>
      <c r="Y14" s="22"/>
      <c r="Z14" s="22"/>
      <c r="AA14" s="22"/>
      <c r="AB14" s="22"/>
      <c r="AC14" s="22"/>
      <c r="AD14" s="23"/>
    </row>
    <row r="15" spans="1:30" x14ac:dyDescent="0.25">
      <c r="A15" s="5" t="s">
        <v>4</v>
      </c>
      <c r="B15" s="27">
        <v>100</v>
      </c>
      <c r="C15" s="6">
        <v>100</v>
      </c>
      <c r="D15" s="6">
        <v>100</v>
      </c>
      <c r="E15" s="6">
        <v>0</v>
      </c>
      <c r="F15" s="6">
        <v>0</v>
      </c>
      <c r="G15" s="6">
        <v>0</v>
      </c>
      <c r="H15" s="6">
        <v>0</v>
      </c>
      <c r="I15" s="6">
        <v>0</v>
      </c>
      <c r="J15" s="6">
        <v>0</v>
      </c>
      <c r="K15" s="6">
        <v>0</v>
      </c>
      <c r="L15" s="6">
        <v>0</v>
      </c>
      <c r="M15" s="6">
        <v>0</v>
      </c>
      <c r="N15" s="6">
        <v>0</v>
      </c>
      <c r="O15" s="6">
        <v>0</v>
      </c>
      <c r="P15" s="6">
        <v>0</v>
      </c>
      <c r="Q15" s="6">
        <v>0</v>
      </c>
      <c r="R15" s="6">
        <v>0</v>
      </c>
      <c r="S15" s="6">
        <v>100</v>
      </c>
      <c r="T15" s="6">
        <v>90</v>
      </c>
      <c r="U15" s="6">
        <v>90</v>
      </c>
      <c r="V15" s="6">
        <v>0</v>
      </c>
      <c r="W15" s="6">
        <v>0</v>
      </c>
      <c r="X15" s="6">
        <v>0</v>
      </c>
      <c r="Y15" s="6">
        <v>0</v>
      </c>
      <c r="Z15" s="6">
        <v>0</v>
      </c>
      <c r="AA15" s="6">
        <v>10</v>
      </c>
      <c r="AB15" s="6">
        <v>0</v>
      </c>
      <c r="AC15" s="6">
        <v>0</v>
      </c>
      <c r="AD15" s="6">
        <v>0</v>
      </c>
    </row>
    <row r="16" spans="1:30" x14ac:dyDescent="0.25">
      <c r="A16" s="5" t="s">
        <v>5</v>
      </c>
      <c r="B16" s="27">
        <v>77900</v>
      </c>
      <c r="C16" s="6">
        <v>77900</v>
      </c>
      <c r="D16" s="6">
        <v>0</v>
      </c>
      <c r="E16" s="6">
        <v>0</v>
      </c>
      <c r="F16" s="6">
        <v>0</v>
      </c>
      <c r="G16" s="6">
        <v>77900</v>
      </c>
      <c r="H16" s="6">
        <v>0</v>
      </c>
      <c r="I16" s="6">
        <v>0</v>
      </c>
      <c r="J16" s="6">
        <v>0</v>
      </c>
      <c r="K16" s="6">
        <v>0</v>
      </c>
      <c r="L16" s="6">
        <v>0</v>
      </c>
      <c r="M16" s="6">
        <v>0</v>
      </c>
      <c r="N16" s="6">
        <v>0</v>
      </c>
      <c r="O16" s="6">
        <v>0</v>
      </c>
      <c r="P16" s="6">
        <v>0</v>
      </c>
      <c r="Q16" s="6">
        <v>0</v>
      </c>
      <c r="R16" s="6">
        <v>0</v>
      </c>
      <c r="S16" s="6">
        <v>77900</v>
      </c>
      <c r="T16" s="6">
        <v>0</v>
      </c>
      <c r="U16" s="6">
        <v>0</v>
      </c>
      <c r="V16" s="6">
        <v>0</v>
      </c>
      <c r="W16" s="6">
        <v>0</v>
      </c>
      <c r="X16" s="6">
        <v>0</v>
      </c>
      <c r="Y16" s="6">
        <v>0</v>
      </c>
      <c r="Z16" s="6">
        <v>0</v>
      </c>
      <c r="AA16" s="6">
        <v>77900</v>
      </c>
      <c r="AB16" s="6">
        <v>0</v>
      </c>
      <c r="AC16" s="6">
        <v>0</v>
      </c>
      <c r="AD16" s="6">
        <v>0</v>
      </c>
    </row>
    <row r="17" spans="1:30" x14ac:dyDescent="0.25">
      <c r="A17" s="5" t="s">
        <v>6</v>
      </c>
      <c r="B17" s="27">
        <v>12900</v>
      </c>
      <c r="C17" s="6">
        <v>12900</v>
      </c>
      <c r="D17" s="6">
        <v>0</v>
      </c>
      <c r="E17" s="6">
        <v>0</v>
      </c>
      <c r="F17" s="6">
        <v>0</v>
      </c>
      <c r="G17" s="6">
        <v>12900</v>
      </c>
      <c r="H17" s="6">
        <v>0</v>
      </c>
      <c r="I17" s="6">
        <v>0</v>
      </c>
      <c r="J17" s="6">
        <v>0</v>
      </c>
      <c r="K17" s="6">
        <v>0</v>
      </c>
      <c r="L17" s="6">
        <v>0</v>
      </c>
      <c r="M17" s="6">
        <v>0</v>
      </c>
      <c r="N17" s="6">
        <v>0</v>
      </c>
      <c r="O17" s="6">
        <v>0</v>
      </c>
      <c r="P17" s="6">
        <v>0</v>
      </c>
      <c r="Q17" s="6">
        <v>0</v>
      </c>
      <c r="R17" s="6">
        <v>0</v>
      </c>
      <c r="S17" s="6">
        <v>12900</v>
      </c>
      <c r="T17" s="6">
        <v>0</v>
      </c>
      <c r="U17" s="6">
        <v>0</v>
      </c>
      <c r="V17" s="6">
        <v>0</v>
      </c>
      <c r="W17" s="6">
        <v>0</v>
      </c>
      <c r="X17" s="6">
        <v>0</v>
      </c>
      <c r="Y17" s="6">
        <v>0</v>
      </c>
      <c r="Z17" s="6">
        <v>0</v>
      </c>
      <c r="AA17" s="6">
        <v>12900</v>
      </c>
      <c r="AB17" s="6">
        <v>0</v>
      </c>
      <c r="AC17" s="6">
        <v>0</v>
      </c>
      <c r="AD17" s="6">
        <v>0</v>
      </c>
    </row>
    <row r="18" spans="1:30" x14ac:dyDescent="0.25">
      <c r="A18" s="5" t="s">
        <v>7</v>
      </c>
      <c r="B18" s="27">
        <v>100</v>
      </c>
      <c r="C18" s="6">
        <v>100</v>
      </c>
      <c r="D18" s="6">
        <v>100</v>
      </c>
      <c r="E18" s="6">
        <v>0</v>
      </c>
      <c r="F18" s="6">
        <v>0</v>
      </c>
      <c r="G18" s="6">
        <v>0</v>
      </c>
      <c r="H18" s="6">
        <v>0</v>
      </c>
      <c r="I18" s="6">
        <v>0</v>
      </c>
      <c r="J18" s="6">
        <v>0</v>
      </c>
      <c r="K18" s="6">
        <v>0</v>
      </c>
      <c r="L18" s="6">
        <v>0</v>
      </c>
      <c r="M18" s="6">
        <v>0</v>
      </c>
      <c r="N18" s="6">
        <v>0</v>
      </c>
      <c r="O18" s="6">
        <v>0</v>
      </c>
      <c r="P18" s="6">
        <v>0</v>
      </c>
      <c r="Q18" s="6">
        <v>0</v>
      </c>
      <c r="R18" s="6">
        <v>0</v>
      </c>
      <c r="S18" s="6">
        <v>100</v>
      </c>
      <c r="T18" s="6">
        <v>100</v>
      </c>
      <c r="U18" s="6">
        <v>0</v>
      </c>
      <c r="V18" s="6">
        <v>0</v>
      </c>
      <c r="W18" s="6">
        <v>0</v>
      </c>
      <c r="X18" s="6">
        <v>0</v>
      </c>
      <c r="Y18" s="6">
        <v>0</v>
      </c>
      <c r="Z18" s="6">
        <v>0</v>
      </c>
      <c r="AA18" s="6">
        <v>0</v>
      </c>
      <c r="AB18" s="6">
        <v>0</v>
      </c>
      <c r="AC18" s="6">
        <v>0</v>
      </c>
      <c r="AD18" s="6">
        <v>0</v>
      </c>
    </row>
    <row r="19" spans="1:30" s="11" customFormat="1" ht="38.25" customHeight="1" x14ac:dyDescent="0.25">
      <c r="A19" s="12" t="s">
        <v>37</v>
      </c>
      <c r="B19" s="28" t="s">
        <v>8</v>
      </c>
      <c r="C19" s="21" t="s">
        <v>8</v>
      </c>
      <c r="D19" s="21">
        <v>200</v>
      </c>
      <c r="E19" s="21">
        <v>0</v>
      </c>
      <c r="F19" s="21">
        <v>0</v>
      </c>
      <c r="G19" s="21" t="s">
        <v>9</v>
      </c>
      <c r="H19" s="21">
        <v>0</v>
      </c>
      <c r="I19" s="21">
        <v>0</v>
      </c>
      <c r="J19" s="21">
        <v>0</v>
      </c>
      <c r="K19" s="21">
        <v>0</v>
      </c>
      <c r="L19" s="21">
        <v>0</v>
      </c>
      <c r="M19" s="21">
        <v>0</v>
      </c>
      <c r="N19" s="21">
        <v>0</v>
      </c>
      <c r="O19" s="21">
        <v>0</v>
      </c>
      <c r="P19" s="21">
        <v>0</v>
      </c>
      <c r="Q19" s="21">
        <v>0</v>
      </c>
      <c r="R19" s="21">
        <v>0</v>
      </c>
      <c r="S19" s="21" t="s">
        <v>8</v>
      </c>
      <c r="T19" s="21">
        <v>190</v>
      </c>
      <c r="U19" s="21">
        <v>90</v>
      </c>
      <c r="V19" s="21">
        <v>0</v>
      </c>
      <c r="W19" s="21">
        <v>0</v>
      </c>
      <c r="X19" s="21">
        <v>0</v>
      </c>
      <c r="Y19" s="21">
        <v>0</v>
      </c>
      <c r="Z19" s="21">
        <v>0</v>
      </c>
      <c r="AA19" s="21" t="s">
        <v>10</v>
      </c>
      <c r="AB19" s="21">
        <v>0</v>
      </c>
      <c r="AC19" s="21">
        <v>0</v>
      </c>
      <c r="AD19" s="21">
        <v>0</v>
      </c>
    </row>
    <row r="20" spans="1:30" ht="15.75" x14ac:dyDescent="0.25">
      <c r="A20" s="22" t="s">
        <v>44</v>
      </c>
      <c r="B20" s="22"/>
      <c r="C20" s="22"/>
      <c r="D20" s="22"/>
      <c r="E20" s="22"/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3"/>
    </row>
    <row r="21" spans="1:30" x14ac:dyDescent="0.25">
      <c r="A21" s="5" t="s">
        <v>11</v>
      </c>
      <c r="B21" s="27">
        <v>6930</v>
      </c>
      <c r="C21" s="6">
        <v>6930</v>
      </c>
      <c r="D21" s="6">
        <v>330</v>
      </c>
      <c r="E21" s="6">
        <v>0</v>
      </c>
      <c r="F21" s="6">
        <v>0</v>
      </c>
      <c r="G21" s="6">
        <v>6600</v>
      </c>
      <c r="H21" s="6">
        <v>0</v>
      </c>
      <c r="I21" s="6">
        <v>0</v>
      </c>
      <c r="J21" s="6">
        <v>0</v>
      </c>
      <c r="K21" s="6">
        <v>0</v>
      </c>
      <c r="L21" s="6">
        <v>0</v>
      </c>
      <c r="M21" s="6">
        <v>0</v>
      </c>
      <c r="N21" s="6">
        <v>0</v>
      </c>
      <c r="O21" s="6">
        <v>0</v>
      </c>
      <c r="P21" s="6">
        <v>0</v>
      </c>
      <c r="Q21" s="6">
        <v>0</v>
      </c>
      <c r="R21" s="6">
        <v>0</v>
      </c>
      <c r="S21" s="6">
        <v>6930</v>
      </c>
      <c r="T21" s="6">
        <v>0</v>
      </c>
      <c r="U21" s="6">
        <v>0</v>
      </c>
      <c r="V21" s="6">
        <v>0</v>
      </c>
      <c r="W21" s="6">
        <v>0</v>
      </c>
      <c r="X21" s="6">
        <v>6930</v>
      </c>
      <c r="Y21" s="6">
        <v>0</v>
      </c>
      <c r="Z21" s="6">
        <v>0</v>
      </c>
      <c r="AA21" s="6">
        <v>0</v>
      </c>
      <c r="AB21" s="6">
        <v>0</v>
      </c>
      <c r="AC21" s="6">
        <v>0</v>
      </c>
      <c r="AD21" s="6">
        <v>0</v>
      </c>
    </row>
    <row r="22" spans="1:30" x14ac:dyDescent="0.25">
      <c r="A22" s="5" t="s">
        <v>12</v>
      </c>
      <c r="B22" s="27">
        <v>0</v>
      </c>
      <c r="C22" s="6">
        <v>0</v>
      </c>
      <c r="D22" s="6">
        <v>0</v>
      </c>
      <c r="E22" s="6">
        <v>0</v>
      </c>
      <c r="F22" s="6">
        <v>0</v>
      </c>
      <c r="G22" s="6">
        <v>0</v>
      </c>
      <c r="H22" s="6">
        <v>0</v>
      </c>
      <c r="I22" s="6">
        <v>0</v>
      </c>
      <c r="J22" s="6">
        <v>0</v>
      </c>
      <c r="K22" s="6">
        <v>0</v>
      </c>
      <c r="L22" s="6">
        <v>0</v>
      </c>
      <c r="M22" s="6">
        <v>0</v>
      </c>
      <c r="N22" s="6">
        <v>0</v>
      </c>
      <c r="O22" s="6">
        <v>0</v>
      </c>
      <c r="P22" s="6">
        <v>0</v>
      </c>
      <c r="Q22" s="6">
        <v>0</v>
      </c>
      <c r="R22" s="6">
        <v>0</v>
      </c>
      <c r="S22" s="6">
        <v>0</v>
      </c>
      <c r="T22" s="6">
        <v>0</v>
      </c>
      <c r="U22" s="6">
        <v>0</v>
      </c>
      <c r="V22" s="6">
        <v>0</v>
      </c>
      <c r="W22" s="6">
        <v>0</v>
      </c>
      <c r="X22" s="6">
        <v>0</v>
      </c>
      <c r="Y22" s="6">
        <v>0</v>
      </c>
      <c r="Z22" s="6">
        <v>0</v>
      </c>
      <c r="AA22" s="6">
        <v>0</v>
      </c>
      <c r="AB22" s="6">
        <v>0</v>
      </c>
      <c r="AC22" s="6">
        <v>0</v>
      </c>
      <c r="AD22" s="6">
        <v>0</v>
      </c>
    </row>
    <row r="23" spans="1:30" x14ac:dyDescent="0.25">
      <c r="A23" s="5" t="s">
        <v>13</v>
      </c>
      <c r="B23" s="27">
        <v>77600</v>
      </c>
      <c r="C23" s="6">
        <v>77600</v>
      </c>
      <c r="D23" s="6">
        <v>0</v>
      </c>
      <c r="E23" s="6">
        <v>0</v>
      </c>
      <c r="F23" s="6">
        <v>0</v>
      </c>
      <c r="G23" s="6">
        <v>77600</v>
      </c>
      <c r="H23" s="6">
        <v>0</v>
      </c>
      <c r="I23" s="6">
        <v>0</v>
      </c>
      <c r="J23" s="6">
        <v>0</v>
      </c>
      <c r="K23" s="6">
        <v>0</v>
      </c>
      <c r="L23" s="6">
        <v>0</v>
      </c>
      <c r="M23" s="6">
        <v>0</v>
      </c>
      <c r="N23" s="6">
        <v>0</v>
      </c>
      <c r="O23" s="6">
        <v>0</v>
      </c>
      <c r="P23" s="6">
        <v>0</v>
      </c>
      <c r="Q23" s="6">
        <v>0</v>
      </c>
      <c r="R23" s="6">
        <v>0</v>
      </c>
      <c r="S23" s="6">
        <v>77600</v>
      </c>
      <c r="T23" s="6">
        <v>0</v>
      </c>
      <c r="U23" s="6">
        <v>0</v>
      </c>
      <c r="V23" s="6">
        <v>0</v>
      </c>
      <c r="W23" s="6">
        <v>0</v>
      </c>
      <c r="X23" s="6">
        <v>0</v>
      </c>
      <c r="Y23" s="6">
        <v>0</v>
      </c>
      <c r="Z23" s="6">
        <v>0</v>
      </c>
      <c r="AA23" s="6">
        <v>77600</v>
      </c>
      <c r="AB23" s="6">
        <v>0</v>
      </c>
      <c r="AC23" s="6">
        <v>0</v>
      </c>
      <c r="AD23" s="6">
        <v>0</v>
      </c>
    </row>
    <row r="24" spans="1:30" x14ac:dyDescent="0.25">
      <c r="A24" s="5" t="s">
        <v>14</v>
      </c>
      <c r="B24" s="27">
        <v>77550</v>
      </c>
      <c r="C24" s="6">
        <v>77550</v>
      </c>
      <c r="D24" s="6">
        <v>0</v>
      </c>
      <c r="E24" s="6">
        <v>0</v>
      </c>
      <c r="F24" s="6">
        <v>0</v>
      </c>
      <c r="G24" s="6">
        <v>77550</v>
      </c>
      <c r="H24" s="6">
        <v>0</v>
      </c>
      <c r="I24" s="6">
        <v>0</v>
      </c>
      <c r="J24" s="6">
        <v>0</v>
      </c>
      <c r="K24" s="6">
        <v>0</v>
      </c>
      <c r="L24" s="6">
        <v>0</v>
      </c>
      <c r="M24" s="6">
        <v>0</v>
      </c>
      <c r="N24" s="6">
        <v>0</v>
      </c>
      <c r="O24" s="6">
        <v>0</v>
      </c>
      <c r="P24" s="6">
        <v>0</v>
      </c>
      <c r="Q24" s="6">
        <v>0</v>
      </c>
      <c r="R24" s="6">
        <v>0</v>
      </c>
      <c r="S24" s="6">
        <v>77550</v>
      </c>
      <c r="T24" s="6">
        <v>0</v>
      </c>
      <c r="U24" s="6">
        <v>0</v>
      </c>
      <c r="V24" s="6">
        <v>0</v>
      </c>
      <c r="W24" s="6">
        <v>0</v>
      </c>
      <c r="X24" s="6">
        <v>0</v>
      </c>
      <c r="Y24" s="6">
        <v>0</v>
      </c>
      <c r="Z24" s="6">
        <v>0</v>
      </c>
      <c r="AA24" s="6">
        <v>77550</v>
      </c>
      <c r="AB24" s="6">
        <v>0</v>
      </c>
      <c r="AC24" s="6">
        <v>0</v>
      </c>
      <c r="AD24" s="6">
        <v>0</v>
      </c>
    </row>
    <row r="25" spans="1:30" s="11" customFormat="1" ht="38.25" customHeight="1" x14ac:dyDescent="0.25">
      <c r="A25" s="12" t="s">
        <v>37</v>
      </c>
      <c r="B25" s="28" t="s">
        <v>15</v>
      </c>
      <c r="C25" s="21" t="s">
        <v>15</v>
      </c>
      <c r="D25" s="21">
        <v>330</v>
      </c>
      <c r="E25" s="21">
        <v>0</v>
      </c>
      <c r="F25" s="21">
        <v>0</v>
      </c>
      <c r="G25" s="21" t="s">
        <v>16</v>
      </c>
      <c r="H25" s="21">
        <v>0</v>
      </c>
      <c r="I25" s="21">
        <v>0</v>
      </c>
      <c r="J25" s="21">
        <v>0</v>
      </c>
      <c r="K25" s="21">
        <v>0</v>
      </c>
      <c r="L25" s="21">
        <v>0</v>
      </c>
      <c r="M25" s="21">
        <v>0</v>
      </c>
      <c r="N25" s="21">
        <v>0</v>
      </c>
      <c r="O25" s="21">
        <v>0</v>
      </c>
      <c r="P25" s="21">
        <v>0</v>
      </c>
      <c r="Q25" s="21">
        <v>0</v>
      </c>
      <c r="R25" s="21">
        <v>0</v>
      </c>
      <c r="S25" s="21" t="s">
        <v>15</v>
      </c>
      <c r="T25" s="21">
        <v>0</v>
      </c>
      <c r="U25" s="21">
        <v>0</v>
      </c>
      <c r="V25" s="21">
        <v>0</v>
      </c>
      <c r="W25" s="21">
        <v>0</v>
      </c>
      <c r="X25" s="21" t="s">
        <v>17</v>
      </c>
      <c r="Y25" s="21">
        <v>0</v>
      </c>
      <c r="Z25" s="21">
        <v>0</v>
      </c>
      <c r="AA25" s="21" t="s">
        <v>18</v>
      </c>
      <c r="AB25" s="21">
        <v>0</v>
      </c>
      <c r="AC25" s="21">
        <v>0</v>
      </c>
      <c r="AD25" s="21">
        <v>0</v>
      </c>
    </row>
    <row r="26" spans="1:30" ht="15.75" x14ac:dyDescent="0.25">
      <c r="A26" s="22" t="s">
        <v>45</v>
      </c>
      <c r="B26" s="22"/>
      <c r="C26" s="22"/>
      <c r="D26" s="22"/>
      <c r="E26" s="22"/>
      <c r="F26" s="22"/>
      <c r="G26" s="22"/>
      <c r="H26" s="22"/>
      <c r="I26" s="22"/>
      <c r="J26" s="22"/>
      <c r="K26" s="22"/>
      <c r="L26" s="22"/>
      <c r="M26" s="22"/>
      <c r="N26" s="22"/>
      <c r="O26" s="22"/>
      <c r="P26" s="22"/>
      <c r="Q26" s="22"/>
      <c r="R26" s="22"/>
      <c r="S26" s="22"/>
      <c r="T26" s="22"/>
      <c r="U26" s="22"/>
      <c r="V26" s="22"/>
      <c r="W26" s="22"/>
      <c r="X26" s="22"/>
      <c r="Y26" s="22"/>
      <c r="Z26" s="22"/>
      <c r="AA26" s="22"/>
      <c r="AB26" s="22"/>
      <c r="AC26" s="22"/>
      <c r="AD26" s="23"/>
    </row>
    <row r="27" spans="1:30" x14ac:dyDescent="0.25">
      <c r="A27" s="5" t="s">
        <v>19</v>
      </c>
      <c r="B27" s="27">
        <v>100</v>
      </c>
      <c r="C27" s="6">
        <v>100</v>
      </c>
      <c r="D27" s="6">
        <v>100</v>
      </c>
      <c r="E27" s="6">
        <v>0</v>
      </c>
      <c r="F27" s="6">
        <v>0</v>
      </c>
      <c r="G27" s="6">
        <v>0</v>
      </c>
      <c r="H27" s="6">
        <v>0</v>
      </c>
      <c r="I27" s="6">
        <v>0</v>
      </c>
      <c r="J27" s="6">
        <v>0</v>
      </c>
      <c r="K27" s="6">
        <v>0</v>
      </c>
      <c r="L27" s="6">
        <v>0</v>
      </c>
      <c r="M27" s="6">
        <v>0</v>
      </c>
      <c r="N27" s="6">
        <v>0</v>
      </c>
      <c r="O27" s="6">
        <v>0</v>
      </c>
      <c r="P27" s="6">
        <v>0</v>
      </c>
      <c r="Q27" s="6">
        <v>0</v>
      </c>
      <c r="R27" s="6">
        <v>0</v>
      </c>
      <c r="S27" s="6">
        <v>100</v>
      </c>
      <c r="T27" s="6">
        <v>100</v>
      </c>
      <c r="U27" s="6">
        <v>0</v>
      </c>
      <c r="V27" s="6">
        <v>0</v>
      </c>
      <c r="W27" s="6">
        <v>0</v>
      </c>
      <c r="X27" s="6">
        <v>0</v>
      </c>
      <c r="Y27" s="6">
        <v>0</v>
      </c>
      <c r="Z27" s="6">
        <v>0</v>
      </c>
      <c r="AA27" s="6">
        <v>0</v>
      </c>
      <c r="AB27" s="6">
        <v>0</v>
      </c>
      <c r="AC27" s="6">
        <v>0</v>
      </c>
      <c r="AD27" s="6">
        <v>0</v>
      </c>
    </row>
    <row r="28" spans="1:30" x14ac:dyDescent="0.25">
      <c r="A28" s="5" t="s">
        <v>20</v>
      </c>
      <c r="B28" s="27">
        <v>11300</v>
      </c>
      <c r="C28" s="6">
        <v>11300</v>
      </c>
      <c r="D28" s="6">
        <v>0</v>
      </c>
      <c r="E28" s="6">
        <v>0</v>
      </c>
      <c r="F28" s="6">
        <v>0</v>
      </c>
      <c r="G28" s="6">
        <v>11300</v>
      </c>
      <c r="H28" s="6">
        <v>0</v>
      </c>
      <c r="I28" s="6">
        <v>0</v>
      </c>
      <c r="J28" s="6">
        <v>0</v>
      </c>
      <c r="K28" s="6">
        <v>0</v>
      </c>
      <c r="L28" s="6">
        <v>0</v>
      </c>
      <c r="M28" s="6">
        <v>0</v>
      </c>
      <c r="N28" s="6">
        <v>0</v>
      </c>
      <c r="O28" s="6">
        <v>0</v>
      </c>
      <c r="P28" s="6">
        <v>0</v>
      </c>
      <c r="Q28" s="6">
        <v>0</v>
      </c>
      <c r="R28" s="6">
        <v>0</v>
      </c>
      <c r="S28" s="6">
        <v>11300</v>
      </c>
      <c r="T28" s="6">
        <v>0</v>
      </c>
      <c r="U28" s="6">
        <v>0</v>
      </c>
      <c r="V28" s="6">
        <v>0</v>
      </c>
      <c r="W28" s="6">
        <v>0</v>
      </c>
      <c r="X28" s="6">
        <v>0</v>
      </c>
      <c r="Y28" s="6">
        <v>0</v>
      </c>
      <c r="Z28" s="6">
        <v>0</v>
      </c>
      <c r="AA28" s="6">
        <v>11300</v>
      </c>
      <c r="AB28" s="6">
        <v>0</v>
      </c>
      <c r="AC28" s="6">
        <v>0</v>
      </c>
      <c r="AD28" s="6">
        <v>0</v>
      </c>
    </row>
    <row r="29" spans="1:30" x14ac:dyDescent="0.25">
      <c r="A29" s="5" t="s">
        <v>21</v>
      </c>
      <c r="B29" s="27">
        <v>5500</v>
      </c>
      <c r="C29" s="6">
        <v>5500</v>
      </c>
      <c r="D29" s="6">
        <v>5500</v>
      </c>
      <c r="E29" s="6">
        <v>0</v>
      </c>
      <c r="F29" s="6">
        <v>0</v>
      </c>
      <c r="G29" s="6">
        <v>0</v>
      </c>
      <c r="H29" s="6">
        <v>0</v>
      </c>
      <c r="I29" s="6">
        <v>0</v>
      </c>
      <c r="J29" s="6">
        <v>0</v>
      </c>
      <c r="K29" s="6">
        <v>0</v>
      </c>
      <c r="L29" s="6">
        <v>350</v>
      </c>
      <c r="M29" s="6">
        <v>0</v>
      </c>
      <c r="N29" s="6">
        <v>0</v>
      </c>
      <c r="O29" s="6">
        <v>0</v>
      </c>
      <c r="P29" s="6">
        <v>0</v>
      </c>
      <c r="Q29" s="6">
        <v>0</v>
      </c>
      <c r="R29" s="6">
        <v>350</v>
      </c>
      <c r="S29" s="6">
        <v>5150</v>
      </c>
      <c r="T29" s="6">
        <v>0</v>
      </c>
      <c r="U29" s="6">
        <v>0</v>
      </c>
      <c r="V29" s="6">
        <v>0</v>
      </c>
      <c r="W29" s="6">
        <v>0</v>
      </c>
      <c r="X29" s="6">
        <v>5150</v>
      </c>
      <c r="Y29" s="6">
        <v>0</v>
      </c>
      <c r="Z29" s="6">
        <v>0</v>
      </c>
      <c r="AA29" s="6">
        <v>0</v>
      </c>
      <c r="AB29" s="6">
        <v>0</v>
      </c>
      <c r="AC29" s="6">
        <v>0</v>
      </c>
      <c r="AD29" s="6">
        <v>0</v>
      </c>
    </row>
    <row r="30" spans="1:30" s="11" customFormat="1" ht="38.25" customHeight="1" x14ac:dyDescent="0.25">
      <c r="A30" s="12" t="s">
        <v>37</v>
      </c>
      <c r="B30" s="28" t="s">
        <v>22</v>
      </c>
      <c r="C30" s="21" t="s">
        <v>22</v>
      </c>
      <c r="D30" s="21" t="s">
        <v>23</v>
      </c>
      <c r="E30" s="21">
        <v>0</v>
      </c>
      <c r="F30" s="21">
        <v>0</v>
      </c>
      <c r="G30" s="21" t="s">
        <v>24</v>
      </c>
      <c r="H30" s="21">
        <v>0</v>
      </c>
      <c r="I30" s="21">
        <v>0</v>
      </c>
      <c r="J30" s="21">
        <v>0</v>
      </c>
      <c r="K30" s="21">
        <v>0</v>
      </c>
      <c r="L30" s="21">
        <v>350</v>
      </c>
      <c r="M30" s="21">
        <v>0</v>
      </c>
      <c r="N30" s="21">
        <v>0</v>
      </c>
      <c r="O30" s="21">
        <v>0</v>
      </c>
      <c r="P30" s="21">
        <v>0</v>
      </c>
      <c r="Q30" s="21">
        <v>0</v>
      </c>
      <c r="R30" s="21">
        <v>350</v>
      </c>
      <c r="S30" s="21" t="s">
        <v>25</v>
      </c>
      <c r="T30" s="21">
        <v>100</v>
      </c>
      <c r="U30" s="21">
        <v>0</v>
      </c>
      <c r="V30" s="21">
        <v>0</v>
      </c>
      <c r="W30" s="21">
        <v>0</v>
      </c>
      <c r="X30" s="21" t="s">
        <v>26</v>
      </c>
      <c r="Y30" s="21">
        <v>0</v>
      </c>
      <c r="Z30" s="21">
        <v>0</v>
      </c>
      <c r="AA30" s="21" t="s">
        <v>24</v>
      </c>
      <c r="AB30" s="21">
        <v>0</v>
      </c>
      <c r="AC30" s="21">
        <v>0</v>
      </c>
      <c r="AD30" s="21">
        <v>0</v>
      </c>
    </row>
    <row r="31" spans="1:30" ht="15.75" x14ac:dyDescent="0.25">
      <c r="A31" s="22" t="s">
        <v>46</v>
      </c>
      <c r="B31" s="22"/>
      <c r="C31" s="22"/>
      <c r="D31" s="22"/>
      <c r="E31" s="22"/>
      <c r="F31" s="22"/>
      <c r="G31" s="22"/>
      <c r="H31" s="22"/>
      <c r="I31" s="22"/>
      <c r="J31" s="22"/>
      <c r="K31" s="22"/>
      <c r="L31" s="22"/>
      <c r="M31" s="22"/>
      <c r="N31" s="22"/>
      <c r="O31" s="22"/>
      <c r="P31" s="22"/>
      <c r="Q31" s="22"/>
      <c r="R31" s="22"/>
      <c r="S31" s="22"/>
      <c r="T31" s="22"/>
      <c r="U31" s="22"/>
      <c r="V31" s="22"/>
      <c r="W31" s="22"/>
      <c r="X31" s="22"/>
      <c r="Y31" s="22"/>
      <c r="Z31" s="22"/>
      <c r="AA31" s="22"/>
      <c r="AB31" s="22"/>
      <c r="AC31" s="22"/>
      <c r="AD31" s="23"/>
    </row>
    <row r="32" spans="1:30" x14ac:dyDescent="0.25">
      <c r="A32" s="5" t="s">
        <v>27</v>
      </c>
      <c r="B32" s="27">
        <v>12710</v>
      </c>
      <c r="C32" s="6">
        <v>12710</v>
      </c>
      <c r="D32" s="6">
        <v>10</v>
      </c>
      <c r="E32" s="6">
        <v>0</v>
      </c>
      <c r="F32" s="6">
        <v>0</v>
      </c>
      <c r="G32" s="6">
        <v>12700</v>
      </c>
      <c r="H32" s="6">
        <v>0</v>
      </c>
      <c r="I32" s="6">
        <v>0</v>
      </c>
      <c r="J32" s="6">
        <v>0</v>
      </c>
      <c r="K32" s="6">
        <v>0</v>
      </c>
      <c r="L32" s="6">
        <v>10</v>
      </c>
      <c r="M32" s="6">
        <v>0</v>
      </c>
      <c r="N32" s="6">
        <v>0</v>
      </c>
      <c r="O32" s="6">
        <v>0</v>
      </c>
      <c r="P32" s="6">
        <v>0</v>
      </c>
      <c r="Q32" s="6">
        <v>0</v>
      </c>
      <c r="R32" s="6">
        <v>10</v>
      </c>
      <c r="S32" s="6">
        <v>12700</v>
      </c>
      <c r="T32" s="6">
        <v>0</v>
      </c>
      <c r="U32" s="6">
        <v>0</v>
      </c>
      <c r="V32" s="6">
        <v>0</v>
      </c>
      <c r="W32" s="6">
        <v>0</v>
      </c>
      <c r="X32" s="6">
        <v>0</v>
      </c>
      <c r="Y32" s="6">
        <v>0</v>
      </c>
      <c r="Z32" s="6">
        <v>0</v>
      </c>
      <c r="AA32" s="6">
        <v>12700</v>
      </c>
      <c r="AB32" s="6">
        <v>0</v>
      </c>
      <c r="AC32" s="6">
        <v>0</v>
      </c>
      <c r="AD32" s="6">
        <v>0</v>
      </c>
    </row>
    <row r="33" spans="1:30" x14ac:dyDescent="0.25">
      <c r="A33" s="5" t="s">
        <v>28</v>
      </c>
      <c r="B33" s="27">
        <v>6300</v>
      </c>
      <c r="C33" s="6">
        <v>6300</v>
      </c>
      <c r="D33" s="6">
        <v>0</v>
      </c>
      <c r="E33" s="6">
        <v>0</v>
      </c>
      <c r="F33" s="6">
        <v>0</v>
      </c>
      <c r="G33" s="6">
        <v>6300</v>
      </c>
      <c r="H33" s="6">
        <v>0</v>
      </c>
      <c r="I33" s="6">
        <v>0</v>
      </c>
      <c r="J33" s="6">
        <v>0</v>
      </c>
      <c r="K33" s="6">
        <v>0</v>
      </c>
      <c r="L33" s="6">
        <v>0</v>
      </c>
      <c r="M33" s="6">
        <v>0</v>
      </c>
      <c r="N33" s="6">
        <v>0</v>
      </c>
      <c r="O33" s="6">
        <v>0</v>
      </c>
      <c r="P33" s="6">
        <v>0</v>
      </c>
      <c r="Q33" s="6">
        <v>0</v>
      </c>
      <c r="R33" s="6">
        <v>0</v>
      </c>
      <c r="S33" s="6">
        <v>6300</v>
      </c>
      <c r="T33" s="6">
        <v>0</v>
      </c>
      <c r="U33" s="6">
        <v>0</v>
      </c>
      <c r="V33" s="6">
        <v>0</v>
      </c>
      <c r="W33" s="6">
        <v>0</v>
      </c>
      <c r="X33" s="6">
        <v>0</v>
      </c>
      <c r="Y33" s="6">
        <v>0</v>
      </c>
      <c r="Z33" s="6">
        <v>0</v>
      </c>
      <c r="AA33" s="6">
        <v>6300</v>
      </c>
      <c r="AB33" s="6">
        <v>0</v>
      </c>
      <c r="AC33" s="6">
        <v>0</v>
      </c>
      <c r="AD33" s="6">
        <v>0</v>
      </c>
    </row>
    <row r="34" spans="1:30" s="11" customFormat="1" ht="38.25" customHeight="1" x14ac:dyDescent="0.25">
      <c r="A34" s="12" t="s">
        <v>37</v>
      </c>
      <c r="B34" s="28" t="s">
        <v>29</v>
      </c>
      <c r="C34" s="21" t="s">
        <v>29</v>
      </c>
      <c r="D34" s="21">
        <v>10</v>
      </c>
      <c r="E34" s="21">
        <v>0</v>
      </c>
      <c r="F34" s="21">
        <v>0</v>
      </c>
      <c r="G34" s="21" t="s">
        <v>30</v>
      </c>
      <c r="H34" s="21">
        <v>0</v>
      </c>
      <c r="I34" s="21">
        <v>0</v>
      </c>
      <c r="J34" s="21">
        <v>0</v>
      </c>
      <c r="K34" s="21">
        <v>0</v>
      </c>
      <c r="L34" s="21">
        <v>10</v>
      </c>
      <c r="M34" s="21">
        <v>0</v>
      </c>
      <c r="N34" s="21">
        <v>0</v>
      </c>
      <c r="O34" s="21">
        <v>0</v>
      </c>
      <c r="P34" s="21">
        <v>0</v>
      </c>
      <c r="Q34" s="21">
        <v>0</v>
      </c>
      <c r="R34" s="21">
        <v>10</v>
      </c>
      <c r="S34" s="21" t="s">
        <v>30</v>
      </c>
      <c r="T34" s="21">
        <v>0</v>
      </c>
      <c r="U34" s="21">
        <v>0</v>
      </c>
      <c r="V34" s="21">
        <v>0</v>
      </c>
      <c r="W34" s="21">
        <v>0</v>
      </c>
      <c r="X34" s="21">
        <v>0</v>
      </c>
      <c r="Y34" s="21">
        <v>0</v>
      </c>
      <c r="Z34" s="21">
        <v>0</v>
      </c>
      <c r="AA34" s="21" t="s">
        <v>30</v>
      </c>
      <c r="AB34" s="21">
        <v>0</v>
      </c>
      <c r="AC34" s="21">
        <v>0</v>
      </c>
      <c r="AD34" s="21">
        <v>0</v>
      </c>
    </row>
    <row r="35" spans="1:30" s="11" customFormat="1" ht="15" customHeight="1" x14ac:dyDescent="0.25">
      <c r="A35" s="13"/>
      <c r="B35" s="14"/>
      <c r="C35" s="14"/>
      <c r="D35" s="14"/>
      <c r="E35" s="14"/>
      <c r="F35" s="14"/>
      <c r="G35" s="14"/>
      <c r="H35" s="14"/>
      <c r="I35" s="14"/>
      <c r="J35" s="14"/>
      <c r="K35" s="14"/>
      <c r="L35" s="14"/>
      <c r="M35" s="14"/>
      <c r="N35" s="14"/>
      <c r="O35" s="14"/>
      <c r="P35" s="14"/>
      <c r="Q35" s="14"/>
      <c r="R35" s="14"/>
      <c r="S35" s="14"/>
      <c r="T35" s="14"/>
      <c r="U35" s="14"/>
      <c r="V35" s="14"/>
      <c r="W35" s="14"/>
      <c r="X35" s="14"/>
      <c r="Y35" s="14"/>
      <c r="Z35" s="14"/>
      <c r="AA35" s="14"/>
      <c r="AB35" s="14"/>
      <c r="AC35" s="14"/>
      <c r="AD35" s="15"/>
    </row>
    <row r="36" spans="1:30" x14ac:dyDescent="0.25">
      <c r="A36" s="7" t="s">
        <v>47</v>
      </c>
      <c r="B36" s="29" t="s">
        <v>31</v>
      </c>
      <c r="C36" s="30" t="s">
        <v>31</v>
      </c>
      <c r="D36" s="30" t="s">
        <v>32</v>
      </c>
      <c r="E36" s="30">
        <v>0</v>
      </c>
      <c r="F36" s="30">
        <v>0</v>
      </c>
      <c r="G36" s="30" t="s">
        <v>33</v>
      </c>
      <c r="H36" s="30">
        <v>0</v>
      </c>
      <c r="I36" s="30">
        <v>0</v>
      </c>
      <c r="J36" s="30">
        <v>0</v>
      </c>
      <c r="K36" s="30">
        <v>0</v>
      </c>
      <c r="L36" s="30">
        <v>360</v>
      </c>
      <c r="M36" s="30">
        <v>0</v>
      </c>
      <c r="N36" s="30">
        <v>0</v>
      </c>
      <c r="O36" s="30">
        <v>0</v>
      </c>
      <c r="P36" s="30">
        <v>0</v>
      </c>
      <c r="Q36" s="30">
        <v>0</v>
      </c>
      <c r="R36" s="30">
        <v>360</v>
      </c>
      <c r="S36" s="30" t="s">
        <v>34</v>
      </c>
      <c r="T36" s="30">
        <v>290</v>
      </c>
      <c r="U36" s="30">
        <v>90</v>
      </c>
      <c r="V36" s="30">
        <v>0</v>
      </c>
      <c r="W36" s="30">
        <v>0</v>
      </c>
      <c r="X36" s="30" t="s">
        <v>35</v>
      </c>
      <c r="Y36" s="30">
        <v>0</v>
      </c>
      <c r="Z36" s="30">
        <v>0</v>
      </c>
      <c r="AA36" s="30" t="s">
        <v>36</v>
      </c>
      <c r="AB36" s="30">
        <v>0</v>
      </c>
      <c r="AC36" s="30">
        <v>0</v>
      </c>
      <c r="AD36" s="30">
        <v>0</v>
      </c>
    </row>
    <row r="37" spans="1:30" x14ac:dyDescent="0.25">
      <c r="A37" s="31"/>
      <c r="B37" s="32"/>
      <c r="C37" s="32"/>
      <c r="D37" s="32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</row>
    <row r="38" spans="1:30" ht="15" customHeight="1" x14ac:dyDescent="0.25">
      <c r="A38" s="25" t="s">
        <v>42</v>
      </c>
      <c r="B38" s="24"/>
      <c r="C38" s="24"/>
      <c r="D38" s="24"/>
      <c r="E38" s="24"/>
      <c r="F38" s="26"/>
      <c r="G38" s="26"/>
      <c r="H38" s="26"/>
      <c r="I38" s="26"/>
      <c r="J38" s="26"/>
      <c r="K38" s="26"/>
      <c r="L38" s="26"/>
      <c r="M38" s="26"/>
    </row>
    <row r="39" spans="1:30" x14ac:dyDescent="0.25">
      <c r="A39" s="35" t="s">
        <v>48</v>
      </c>
      <c r="B39" s="36"/>
      <c r="C39" s="36"/>
      <c r="D39" s="36"/>
      <c r="E39" s="36"/>
      <c r="F39" s="36"/>
      <c r="G39" s="36"/>
      <c r="H39" s="36"/>
      <c r="I39" s="36"/>
      <c r="J39" s="36"/>
      <c r="K39" s="36"/>
      <c r="L39" s="36"/>
      <c r="M39" s="36"/>
      <c r="N39" s="36"/>
    </row>
    <row r="40" spans="1:30" x14ac:dyDescent="0.25">
      <c r="A40" s="35" t="s">
        <v>49</v>
      </c>
      <c r="B40" s="36"/>
      <c r="C40" s="36"/>
      <c r="D40" s="36"/>
      <c r="E40" s="36"/>
      <c r="F40" s="36"/>
      <c r="G40" s="36"/>
      <c r="H40" s="36"/>
      <c r="I40" s="36"/>
      <c r="J40" s="36"/>
      <c r="K40" s="36"/>
      <c r="L40" s="36"/>
      <c r="M40" s="36"/>
      <c r="N40" s="36"/>
    </row>
    <row r="41" spans="1:30" x14ac:dyDescent="0.25">
      <c r="A41" s="35" t="s">
        <v>41</v>
      </c>
      <c r="B41" s="36"/>
      <c r="C41" s="36"/>
      <c r="D41" s="36"/>
      <c r="E41" s="36"/>
      <c r="F41" s="36"/>
      <c r="G41" s="36"/>
      <c r="H41" s="36"/>
      <c r="I41" s="36"/>
      <c r="J41" s="36"/>
      <c r="K41" s="36"/>
      <c r="L41" s="36"/>
      <c r="M41" s="36"/>
      <c r="N41" s="36"/>
    </row>
    <row r="42" spans="1:30" x14ac:dyDescent="0.25">
      <c r="A42" s="37" t="s">
        <v>51</v>
      </c>
      <c r="B42" s="38"/>
      <c r="C42" s="38"/>
      <c r="D42" s="38"/>
      <c r="E42" s="38"/>
      <c r="F42" s="38"/>
      <c r="G42" s="38"/>
      <c r="H42" s="38"/>
      <c r="I42" s="38"/>
      <c r="J42" s="38"/>
      <c r="K42" s="38"/>
      <c r="L42" s="38"/>
      <c r="M42" s="38"/>
      <c r="N42" s="38"/>
    </row>
  </sheetData>
  <mergeCells count="15">
    <mergeCell ref="A39:N39"/>
    <mergeCell ref="A40:N40"/>
    <mergeCell ref="A41:N41"/>
    <mergeCell ref="A42:N42"/>
    <mergeCell ref="A38:E38"/>
    <mergeCell ref="A2:AD2"/>
    <mergeCell ref="A3:AD3"/>
    <mergeCell ref="A4:AD4"/>
    <mergeCell ref="A7:A8"/>
    <mergeCell ref="A31:AD31"/>
    <mergeCell ref="A35:AD35"/>
    <mergeCell ref="A10:AD10"/>
    <mergeCell ref="A14:AD14"/>
    <mergeCell ref="A20:AD20"/>
    <mergeCell ref="A26:AD26"/>
  </mergeCells>
  <printOptions horizontalCentered="1"/>
  <pageMargins left="0.35433070866141736" right="0.15748031496062992" top="0.15748031496062992" bottom="0.15748031496062992" header="0.31496062992125984" footer="0.31496062992125984"/>
  <pageSetup paperSize="9" scale="5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Отчет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ТИК Юрлинского МО</cp:lastModifiedBy>
  <cp:lastPrinted>2019-12-05T09:40:24Z</cp:lastPrinted>
  <dcterms:created xsi:type="dcterms:W3CDTF">2019-12-04T12:17:26Z</dcterms:created>
  <dcterms:modified xsi:type="dcterms:W3CDTF">2019-12-05T09:40:57Z</dcterms:modified>
</cp:coreProperties>
</file>